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5" windowWidth="14805" windowHeight="7710"/>
  </bookViews>
  <sheets>
    <sheet name="2024" sheetId="4" r:id="rId1"/>
  </sheets>
  <definedNames>
    <definedName name="_xlnm.Print_Area" localSheetId="0">'2024'!$A$1:$J$33</definedName>
  </definedNames>
  <calcPr calcId="152511"/>
</workbook>
</file>

<file path=xl/calcChain.xml><?xml version="1.0" encoding="utf-8"?>
<calcChain xmlns="http://schemas.openxmlformats.org/spreadsheetml/2006/main">
  <c r="F14" i="4" l="1"/>
  <c r="F18" i="4"/>
  <c r="F10" i="4"/>
  <c r="F7" i="4" s="1"/>
  <c r="F22" i="4"/>
  <c r="F19" i="4"/>
  <c r="F17" i="4"/>
  <c r="E17" i="4" s="1"/>
  <c r="E22" i="4"/>
  <c r="E15" i="4"/>
  <c r="E19" i="4"/>
  <c r="E16" i="4"/>
  <c r="F29" i="4"/>
  <c r="F23" i="4"/>
  <c r="F32" i="4"/>
  <c r="F20" i="4"/>
  <c r="E20" i="4" s="1"/>
</calcChain>
</file>

<file path=xl/sharedStrings.xml><?xml version="1.0" encoding="utf-8"?>
<sst xmlns="http://schemas.openxmlformats.org/spreadsheetml/2006/main" count="159" uniqueCount="74">
  <si>
    <t>№</t>
  </si>
  <si>
    <t>Наименование показателя</t>
  </si>
  <si>
    <t>Сроки строительства</t>
  </si>
  <si>
    <t>Стоимостная оценка инвестиций,тыс. руб. (без НДС)</t>
  </si>
  <si>
    <t>Основные проектные характеристики объектов капитального строительства</t>
  </si>
  <si>
    <t>начало</t>
  </si>
  <si>
    <t>окончание</t>
  </si>
  <si>
    <t>совокупно по объекту</t>
  </si>
  <si>
    <t>в отчетном периоде</t>
  </si>
  <si>
    <t>источник финансирования</t>
  </si>
  <si>
    <t>протяженность линейной части газопроводов, км</t>
  </si>
  <si>
    <t>диаметр (диапазон диаметров газопро</t>
  </si>
  <si>
    <t>количество газорегуляторных пунктов, единиц</t>
  </si>
  <si>
    <t>Общая сумма инвестиций</t>
  </si>
  <si>
    <t>Сведения о строительстве, реконструкции объектов капитального строительства</t>
  </si>
  <si>
    <t>Объекты капитального строительства (основные стройки):</t>
  </si>
  <si>
    <t>Новые объекты:</t>
  </si>
  <si>
    <t>Реконструируемые (модернизируемые) объекты:</t>
  </si>
  <si>
    <t>Сведения о долгосрочных финансовых вложениях</t>
  </si>
  <si>
    <t>1.</t>
  </si>
  <si>
    <t>2.</t>
  </si>
  <si>
    <t>3.</t>
  </si>
  <si>
    <t>4.</t>
  </si>
  <si>
    <t>5.</t>
  </si>
  <si>
    <t>6.</t>
  </si>
  <si>
    <t>7.</t>
  </si>
  <si>
    <t>8.</t>
  </si>
  <si>
    <t>Сведения о приобретении оборудования, не входящие в сметы строек</t>
  </si>
  <si>
    <t>Системы телемеханики и телеметрии (на сетях газораспределения)</t>
  </si>
  <si>
    <t>амортизация  прибыль</t>
  </si>
  <si>
    <t>Объекты, выполняемые по договорам о технологическом подключении (присоединении) в рамках Постановления Правительства РФ от 30.12.2013 № 1314</t>
  </si>
  <si>
    <t>Плата за технологическое присоединение (постановление от 30.12.2013 № 1314)</t>
  </si>
  <si>
    <t>Линейная часть (газопроводы)</t>
  </si>
  <si>
    <t>Здания и сооружения (административного и общепроизводственного назначения)</t>
  </si>
  <si>
    <t>амортизация</t>
  </si>
  <si>
    <t>пункты редуцирования газа</t>
  </si>
  <si>
    <t>ЭХЗ, СКЗ</t>
  </si>
  <si>
    <t>Сведения о приобретении внеоборотных активов</t>
  </si>
  <si>
    <t>Автотранспорт</t>
  </si>
  <si>
    <t>Оборудование для эксплуатации  газового хозяйства</t>
  </si>
  <si>
    <t>Приобретение нематериальных активов</t>
  </si>
  <si>
    <t xml:space="preserve">амортизация </t>
  </si>
  <si>
    <t>6.1.</t>
  </si>
  <si>
    <t>6.2.</t>
  </si>
  <si>
    <t>6.3.</t>
  </si>
  <si>
    <t>4.1.</t>
  </si>
  <si>
    <t>4.2.</t>
  </si>
  <si>
    <t>4.3.</t>
  </si>
  <si>
    <t>4.4.</t>
  </si>
  <si>
    <t>4.6.</t>
  </si>
  <si>
    <t>----</t>
  </si>
  <si>
    <t>5.1.</t>
  </si>
  <si>
    <t>5.2.</t>
  </si>
  <si>
    <t>5.3.</t>
  </si>
  <si>
    <t>5.4.</t>
  </si>
  <si>
    <t>Строительство внутрипоселковых газопроводов</t>
  </si>
  <si>
    <t>Догазификация</t>
  </si>
  <si>
    <t>Заемные средства группы Газпром межрегионгаз</t>
  </si>
  <si>
    <t>Заемные средства группы Газпром межрегионгаз, Спецнадбавка, объекты догазификации (в рамках программы социальной газификации)</t>
  </si>
  <si>
    <t>амортизация будущих периодов</t>
  </si>
  <si>
    <t>Прочее оборудование</t>
  </si>
  <si>
    <r>
      <rPr>
        <sz val="14"/>
        <color theme="1"/>
        <rFont val="Times New Roman"/>
        <family val="1"/>
        <charset val="204"/>
      </rPr>
      <t>Информация об инвестиционных программах ОА "Газпром газораспределение Тула"
за 2024 год в сфере транспортировки газа по газораспределительным сетям</t>
    </r>
    <r>
      <rPr>
        <sz val="12"/>
        <color theme="1"/>
        <rFont val="Times New Roman"/>
        <family val="1"/>
        <charset val="204"/>
      </rPr>
      <t xml:space="preserve">
</t>
    </r>
  </si>
  <si>
    <t>6.4.</t>
  </si>
  <si>
    <t>6.5.</t>
  </si>
  <si>
    <t>Хозяйственное оборудование и инвентарь</t>
  </si>
  <si>
    <t>Компьютеры</t>
  </si>
  <si>
    <t>Услуги по техническому диагностированию основных средств и обследованию подводных переходов</t>
  </si>
  <si>
    <t>9.</t>
  </si>
  <si>
    <t>9.1.</t>
  </si>
  <si>
    <t>7.1.</t>
  </si>
  <si>
    <t>амортизация, спецнадбавка</t>
  </si>
  <si>
    <t>Пункты редуцирования газа (отдельные объекты ОФ)</t>
  </si>
  <si>
    <t xml:space="preserve">амортизация  спецнадбавка </t>
  </si>
  <si>
    <t xml:space="preserve">амортизация  прибыль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</si>
</sst>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4" fontId="1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1" fillId="0" borderId="1" xfId="0" quotePrefix="1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wrapText="1"/>
    </xf>
    <xf numFmtId="0" fontId="1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4" fontId="9" fillId="0" borderId="7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Alignment="1">
      <alignment horizontal="left" vertical="center" wrapText="1"/>
    </xf>
    <xf numFmtId="16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34"/>
  <sheetViews>
    <sheetView tabSelected="1" topLeftCell="A4" zoomScaleNormal="100" workbookViewId="0">
      <selection activeCell="L10" sqref="L10"/>
    </sheetView>
  </sheetViews>
  <sheetFormatPr defaultRowHeight="15.75" x14ac:dyDescent="0.25"/>
  <cols>
    <col min="1" max="1" width="6.7109375" style="1" customWidth="1"/>
    <col min="2" max="2" width="31.28515625" style="1" customWidth="1"/>
    <col min="3" max="4" width="12.28515625" style="1" customWidth="1"/>
    <col min="5" max="6" width="14.85546875" style="1" customWidth="1"/>
    <col min="7" max="7" width="24.42578125" style="1" customWidth="1"/>
    <col min="8" max="10" width="16.85546875" style="1" customWidth="1"/>
    <col min="11" max="12" width="9.140625" style="1"/>
    <col min="13" max="13" width="10.140625" style="1" bestFit="1" customWidth="1"/>
    <col min="14" max="14" width="19.85546875" style="1" customWidth="1"/>
    <col min="15" max="23" width="9.140625" style="1"/>
  </cols>
  <sheetData>
    <row r="2" spans="1:23" s="16" customFormat="1" ht="57.75" customHeight="1" x14ac:dyDescent="0.25">
      <c r="A2" s="42" t="s">
        <v>61</v>
      </c>
      <c r="B2" s="42"/>
      <c r="C2" s="42"/>
      <c r="D2" s="42"/>
      <c r="E2" s="42"/>
      <c r="F2" s="42"/>
      <c r="G2" s="42"/>
      <c r="H2" s="42"/>
      <c r="I2" s="42"/>
      <c r="J2" s="42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x14ac:dyDescent="0.25">
      <c r="E3" s="29"/>
      <c r="F3" s="29"/>
    </row>
    <row r="4" spans="1:23" s="3" customFormat="1" ht="63" customHeight="1" x14ac:dyDescent="0.25">
      <c r="A4" s="43" t="s">
        <v>0</v>
      </c>
      <c r="B4" s="43" t="s">
        <v>1</v>
      </c>
      <c r="C4" s="43" t="s">
        <v>2</v>
      </c>
      <c r="D4" s="43"/>
      <c r="E4" s="43" t="s">
        <v>3</v>
      </c>
      <c r="F4" s="43"/>
      <c r="G4" s="43"/>
      <c r="H4" s="43" t="s">
        <v>4</v>
      </c>
      <c r="I4" s="43"/>
      <c r="J4" s="43"/>
      <c r="K4" s="2"/>
      <c r="L4" s="2"/>
      <c r="M4" s="2"/>
      <c r="N4" s="17"/>
      <c r="O4" s="2"/>
      <c r="P4" s="2"/>
      <c r="Q4" s="2"/>
      <c r="R4" s="2"/>
      <c r="S4" s="2"/>
      <c r="T4" s="2"/>
      <c r="U4" s="2"/>
      <c r="V4" s="2"/>
      <c r="W4" s="2"/>
    </row>
    <row r="5" spans="1:23" s="3" customFormat="1" ht="79.5" thickBot="1" x14ac:dyDescent="0.3">
      <c r="A5" s="44"/>
      <c r="B5" s="44"/>
      <c r="C5" s="28" t="s">
        <v>5</v>
      </c>
      <c r="D5" s="28" t="s">
        <v>6</v>
      </c>
      <c r="E5" s="28" t="s">
        <v>7</v>
      </c>
      <c r="F5" s="28" t="s">
        <v>8</v>
      </c>
      <c r="G5" s="28" t="s">
        <v>9</v>
      </c>
      <c r="H5" s="28" t="s">
        <v>10</v>
      </c>
      <c r="I5" s="28" t="s">
        <v>11</v>
      </c>
      <c r="J5" s="28" t="s">
        <v>12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16.5" thickBot="1" x14ac:dyDescent="0.3">
      <c r="A6" s="10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2">
        <v>10</v>
      </c>
    </row>
    <row r="7" spans="1:23" s="6" customFormat="1" x14ac:dyDescent="0.25">
      <c r="A7" s="8" t="s">
        <v>19</v>
      </c>
      <c r="B7" s="9" t="s">
        <v>13</v>
      </c>
      <c r="C7" s="14"/>
      <c r="D7" s="14"/>
      <c r="E7" s="13"/>
      <c r="F7" s="13">
        <f>F10+F18+F23+F29+F32</f>
        <v>4210860.6787400004</v>
      </c>
      <c r="G7" s="13"/>
      <c r="H7" s="13"/>
      <c r="I7" s="13"/>
      <c r="J7" s="1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s="6" customFormat="1" ht="47.25" x14ac:dyDescent="0.25">
      <c r="A8" s="7" t="s">
        <v>20</v>
      </c>
      <c r="B8" s="4" t="s">
        <v>14</v>
      </c>
      <c r="C8" s="18" t="s">
        <v>50</v>
      </c>
      <c r="D8" s="18" t="s">
        <v>50</v>
      </c>
      <c r="E8" s="18" t="s">
        <v>50</v>
      </c>
      <c r="F8" s="18" t="s">
        <v>50</v>
      </c>
      <c r="G8" s="18" t="s">
        <v>50</v>
      </c>
      <c r="H8" s="18" t="s">
        <v>50</v>
      </c>
      <c r="I8" s="18" t="s">
        <v>50</v>
      </c>
      <c r="J8" s="15" t="s">
        <v>50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33" customFormat="1" ht="47.25" x14ac:dyDescent="0.25">
      <c r="A9" s="30" t="s">
        <v>21</v>
      </c>
      <c r="B9" s="31" t="s">
        <v>15</v>
      </c>
      <c r="C9" s="18" t="s">
        <v>50</v>
      </c>
      <c r="D9" s="18" t="s">
        <v>50</v>
      </c>
      <c r="E9" s="18" t="s">
        <v>50</v>
      </c>
      <c r="F9" s="18" t="s">
        <v>50</v>
      </c>
      <c r="G9" s="18" t="s">
        <v>50</v>
      </c>
      <c r="H9" s="18" t="s">
        <v>50</v>
      </c>
      <c r="I9" s="18" t="s">
        <v>50</v>
      </c>
      <c r="J9" s="18" t="s">
        <v>50</v>
      </c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33" customFormat="1" x14ac:dyDescent="0.25">
      <c r="A10" s="30" t="s">
        <v>22</v>
      </c>
      <c r="B10" s="31" t="s">
        <v>16</v>
      </c>
      <c r="C10" s="22"/>
      <c r="D10" s="22"/>
      <c r="E10" s="19"/>
      <c r="F10" s="19">
        <f>F11+F12+F13+F14+F15+F16+F17</f>
        <v>3870260.2647400005</v>
      </c>
      <c r="G10" s="19"/>
      <c r="H10" s="19"/>
      <c r="I10" s="19"/>
      <c r="J10" s="19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37" customFormat="1" ht="25.5" x14ac:dyDescent="0.25">
      <c r="A11" s="34" t="s">
        <v>45</v>
      </c>
      <c r="B11" s="35" t="s">
        <v>55</v>
      </c>
      <c r="C11" s="23">
        <v>2022</v>
      </c>
      <c r="D11" s="23">
        <v>2026</v>
      </c>
      <c r="E11" s="20">
        <v>2623881.9338899986</v>
      </c>
      <c r="F11" s="26">
        <v>2428415.91</v>
      </c>
      <c r="G11" s="20" t="s">
        <v>57</v>
      </c>
      <c r="H11" s="20">
        <v>268.25</v>
      </c>
      <c r="I11" s="24"/>
      <c r="J11" s="20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 s="37" customFormat="1" ht="81.75" customHeight="1" x14ac:dyDescent="0.25">
      <c r="A12" s="34" t="s">
        <v>46</v>
      </c>
      <c r="B12" s="35" t="s">
        <v>56</v>
      </c>
      <c r="C12" s="23">
        <v>2023</v>
      </c>
      <c r="D12" s="23">
        <v>2025</v>
      </c>
      <c r="E12" s="20">
        <v>1490875.0505300001</v>
      </c>
      <c r="F12" s="20">
        <v>1070996.18472</v>
      </c>
      <c r="G12" s="20" t="s">
        <v>58</v>
      </c>
      <c r="H12" s="20">
        <v>56.66</v>
      </c>
      <c r="I12" s="24"/>
      <c r="J12" s="20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 s="37" customFormat="1" ht="88.5" customHeight="1" x14ac:dyDescent="0.25">
      <c r="A13" s="34" t="s">
        <v>47</v>
      </c>
      <c r="B13" s="38" t="s">
        <v>30</v>
      </c>
      <c r="C13" s="23">
        <v>2023</v>
      </c>
      <c r="D13" s="23">
        <v>2025</v>
      </c>
      <c r="E13" s="20">
        <v>81708.878030000022</v>
      </c>
      <c r="F13" s="20">
        <v>58691.030020000013</v>
      </c>
      <c r="G13" s="20" t="s">
        <v>31</v>
      </c>
      <c r="H13" s="20">
        <v>10</v>
      </c>
      <c r="I13" s="18" t="s">
        <v>50</v>
      </c>
      <c r="J13" s="18" t="s">
        <v>50</v>
      </c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 s="37" customFormat="1" ht="12.75" x14ac:dyDescent="0.25">
      <c r="A14" s="34" t="s">
        <v>48</v>
      </c>
      <c r="B14" s="39" t="s">
        <v>32</v>
      </c>
      <c r="C14" s="23">
        <v>2018</v>
      </c>
      <c r="D14" s="23">
        <v>2025</v>
      </c>
      <c r="E14" s="20">
        <v>135386.72</v>
      </c>
      <c r="F14" s="20">
        <f>128227.95+46.67+18883.35+39116.61</f>
        <v>186274.58000000002</v>
      </c>
      <c r="G14" s="20" t="s">
        <v>70</v>
      </c>
      <c r="H14" s="20">
        <v>19.05</v>
      </c>
      <c r="I14" s="24"/>
      <c r="J14" s="20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3" s="37" customFormat="1" ht="25.5" x14ac:dyDescent="0.25">
      <c r="A15" s="34"/>
      <c r="B15" s="39" t="s">
        <v>71</v>
      </c>
      <c r="C15" s="23">
        <v>2023</v>
      </c>
      <c r="D15" s="23">
        <v>2024</v>
      </c>
      <c r="E15" s="20">
        <f>863.22+F15</f>
        <v>54455.57</v>
      </c>
      <c r="F15" s="20">
        <v>53592.35</v>
      </c>
      <c r="G15" s="20" t="s">
        <v>34</v>
      </c>
      <c r="H15" s="20"/>
      <c r="I15" s="24"/>
      <c r="J15" s="20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1:23" s="37" customFormat="1" ht="25.5" x14ac:dyDescent="0.25">
      <c r="A16" s="34" t="s">
        <v>48</v>
      </c>
      <c r="B16" s="39" t="s">
        <v>28</v>
      </c>
      <c r="C16" s="23">
        <v>2023</v>
      </c>
      <c r="D16" s="23">
        <v>2024</v>
      </c>
      <c r="E16" s="20">
        <f>F16+404.16</f>
        <v>33218.450000000004</v>
      </c>
      <c r="F16" s="20">
        <v>32814.29</v>
      </c>
      <c r="G16" s="20" t="s">
        <v>29</v>
      </c>
      <c r="H16" s="20"/>
      <c r="I16" s="24"/>
      <c r="J16" s="24">
        <v>25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1:23" s="37" customFormat="1" ht="51" x14ac:dyDescent="0.25">
      <c r="A17" s="34" t="s">
        <v>49</v>
      </c>
      <c r="B17" s="39" t="s">
        <v>33</v>
      </c>
      <c r="C17" s="23">
        <v>2023</v>
      </c>
      <c r="D17" s="23">
        <v>2024</v>
      </c>
      <c r="E17" s="20">
        <f>1973.05+F17</f>
        <v>41448.97</v>
      </c>
      <c r="F17" s="20">
        <f>39226.1+249.82</f>
        <v>39475.919999999998</v>
      </c>
      <c r="G17" s="20" t="s">
        <v>34</v>
      </c>
      <c r="H17" s="18" t="s">
        <v>50</v>
      </c>
      <c r="I17" s="18" t="s">
        <v>50</v>
      </c>
      <c r="J17" s="18" t="s">
        <v>50</v>
      </c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3" s="33" customFormat="1" ht="31.5" x14ac:dyDescent="0.25">
      <c r="A18" s="30" t="s">
        <v>23</v>
      </c>
      <c r="B18" s="31" t="s">
        <v>17</v>
      </c>
      <c r="C18" s="22"/>
      <c r="D18" s="22"/>
      <c r="E18" s="19"/>
      <c r="F18" s="19">
        <f>F19+F20+F21+F22</f>
        <v>273899.66399999999</v>
      </c>
      <c r="G18" s="19"/>
      <c r="H18" s="19"/>
      <c r="I18" s="25"/>
      <c r="J18" s="25"/>
      <c r="K18" s="32"/>
      <c r="L18" s="32"/>
      <c r="M18" s="40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37" customFormat="1" x14ac:dyDescent="0.25">
      <c r="A19" s="34" t="s">
        <v>51</v>
      </c>
      <c r="B19" s="39" t="s">
        <v>32</v>
      </c>
      <c r="C19" s="23">
        <v>2021</v>
      </c>
      <c r="D19" s="23">
        <v>2024</v>
      </c>
      <c r="E19" s="20">
        <f>4974.41+96034.46+F19</f>
        <v>339055.14399999997</v>
      </c>
      <c r="F19" s="20">
        <f>222976.36+3972.354+11097.56</f>
        <v>238046.27399999998</v>
      </c>
      <c r="G19" s="20" t="s">
        <v>72</v>
      </c>
      <c r="H19" s="20">
        <v>16.059999999999999</v>
      </c>
      <c r="I19" s="24">
        <v>110</v>
      </c>
      <c r="J19" s="18" t="s">
        <v>50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1:23" s="37" customFormat="1" ht="51" x14ac:dyDescent="0.25">
      <c r="A20" s="34" t="s">
        <v>52</v>
      </c>
      <c r="B20" s="39" t="s">
        <v>33</v>
      </c>
      <c r="C20" s="23">
        <v>2022</v>
      </c>
      <c r="D20" s="23">
        <v>2024</v>
      </c>
      <c r="E20" s="20">
        <f>F20+2350.7</f>
        <v>13111.099999999999</v>
      </c>
      <c r="F20" s="20">
        <f>9860.4+900</f>
        <v>10760.4</v>
      </c>
      <c r="G20" s="20" t="s">
        <v>73</v>
      </c>
      <c r="H20" s="18" t="s">
        <v>50</v>
      </c>
      <c r="I20" s="18" t="s">
        <v>50</v>
      </c>
      <c r="J20" s="18" t="s">
        <v>50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</row>
    <row r="21" spans="1:23" s="37" customFormat="1" x14ac:dyDescent="0.25">
      <c r="A21" s="34" t="s">
        <v>53</v>
      </c>
      <c r="B21" s="39" t="s">
        <v>35</v>
      </c>
      <c r="C21" s="23">
        <v>2022</v>
      </c>
      <c r="D21" s="23">
        <v>2024</v>
      </c>
      <c r="E21" s="20"/>
      <c r="F21" s="20">
        <v>15393.29</v>
      </c>
      <c r="G21" s="20" t="s">
        <v>41</v>
      </c>
      <c r="H21" s="18" t="s">
        <v>50</v>
      </c>
      <c r="I21" s="18" t="s">
        <v>50</v>
      </c>
      <c r="J21" s="24">
        <v>15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</row>
    <row r="22" spans="1:23" s="37" customFormat="1" x14ac:dyDescent="0.25">
      <c r="A22" s="34" t="s">
        <v>54</v>
      </c>
      <c r="B22" s="39" t="s">
        <v>36</v>
      </c>
      <c r="C22" s="23">
        <v>2023</v>
      </c>
      <c r="D22" s="23">
        <v>2024</v>
      </c>
      <c r="E22" s="20">
        <f>1088.61+F22</f>
        <v>10788.310000000001</v>
      </c>
      <c r="F22" s="20">
        <f>3325.71+6373.99</f>
        <v>9699.7000000000007</v>
      </c>
      <c r="G22" s="20" t="s">
        <v>34</v>
      </c>
      <c r="H22" s="18" t="s">
        <v>50</v>
      </c>
      <c r="I22" s="18" t="s">
        <v>50</v>
      </c>
      <c r="J22" s="24">
        <v>17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</row>
    <row r="23" spans="1:23" s="33" customFormat="1" ht="47.25" x14ac:dyDescent="0.25">
      <c r="A23" s="30" t="s">
        <v>24</v>
      </c>
      <c r="B23" s="31" t="s">
        <v>27</v>
      </c>
      <c r="C23" s="18" t="s">
        <v>50</v>
      </c>
      <c r="D23" s="18" t="s">
        <v>50</v>
      </c>
      <c r="E23" s="18" t="s">
        <v>50</v>
      </c>
      <c r="F23" s="19">
        <f>SUM(F24+F25+F26+F27+F28)</f>
        <v>53875.83</v>
      </c>
      <c r="G23" s="18" t="s">
        <v>50</v>
      </c>
      <c r="H23" s="18" t="s">
        <v>50</v>
      </c>
      <c r="I23" s="18" t="s">
        <v>50</v>
      </c>
      <c r="J23" s="18" t="s">
        <v>50</v>
      </c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37" customFormat="1" x14ac:dyDescent="0.25">
      <c r="A24" s="41" t="s">
        <v>42</v>
      </c>
      <c r="B24" s="39" t="s">
        <v>38</v>
      </c>
      <c r="C24" s="18" t="s">
        <v>50</v>
      </c>
      <c r="D24" s="18" t="s">
        <v>50</v>
      </c>
      <c r="E24" s="18" t="s">
        <v>50</v>
      </c>
      <c r="F24" s="20">
        <v>30877.68</v>
      </c>
      <c r="G24" s="20" t="s">
        <v>41</v>
      </c>
      <c r="H24" s="18" t="s">
        <v>50</v>
      </c>
      <c r="I24" s="18" t="s">
        <v>50</v>
      </c>
      <c r="J24" s="18" t="s">
        <v>50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</row>
    <row r="25" spans="1:23" s="37" customFormat="1" ht="27" customHeight="1" x14ac:dyDescent="0.25">
      <c r="A25" s="41" t="s">
        <v>43</v>
      </c>
      <c r="B25" s="39" t="s">
        <v>64</v>
      </c>
      <c r="C25" s="18"/>
      <c r="D25" s="18"/>
      <c r="E25" s="18"/>
      <c r="F25" s="20">
        <v>131.69999999999999</v>
      </c>
      <c r="G25" s="20"/>
      <c r="H25" s="18"/>
      <c r="I25" s="18"/>
      <c r="J25" s="18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</row>
    <row r="26" spans="1:23" s="37" customFormat="1" ht="18.75" customHeight="1" x14ac:dyDescent="0.25">
      <c r="A26" s="34" t="s">
        <v>44</v>
      </c>
      <c r="B26" s="39" t="s">
        <v>65</v>
      </c>
      <c r="C26" s="23"/>
      <c r="D26" s="23"/>
      <c r="E26" s="20"/>
      <c r="F26" s="20">
        <v>6073.16</v>
      </c>
      <c r="G26" s="20" t="s">
        <v>41</v>
      </c>
      <c r="H26" s="20"/>
      <c r="I26" s="20"/>
      <c r="J26" s="20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</row>
    <row r="27" spans="1:23" s="37" customFormat="1" ht="25.5" x14ac:dyDescent="0.25">
      <c r="A27" s="34" t="s">
        <v>62</v>
      </c>
      <c r="B27" s="39" t="s">
        <v>39</v>
      </c>
      <c r="C27" s="18" t="s">
        <v>50</v>
      </c>
      <c r="D27" s="18" t="s">
        <v>50</v>
      </c>
      <c r="E27" s="18" t="s">
        <v>50</v>
      </c>
      <c r="F27" s="20">
        <v>15993.29</v>
      </c>
      <c r="G27" s="20" t="s">
        <v>41</v>
      </c>
      <c r="H27" s="18" t="s">
        <v>50</v>
      </c>
      <c r="I27" s="18" t="s">
        <v>50</v>
      </c>
      <c r="J27" s="18" t="s">
        <v>50</v>
      </c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</row>
    <row r="28" spans="1:23" s="37" customFormat="1" x14ac:dyDescent="0.25">
      <c r="A28" s="34" t="s">
        <v>63</v>
      </c>
      <c r="B28" s="39" t="s">
        <v>60</v>
      </c>
      <c r="C28" s="18"/>
      <c r="D28" s="18"/>
      <c r="E28" s="18"/>
      <c r="F28" s="20">
        <v>800</v>
      </c>
      <c r="G28" s="20"/>
      <c r="H28" s="18"/>
      <c r="I28" s="18"/>
      <c r="J28" s="18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</row>
    <row r="29" spans="1:23" s="37" customFormat="1" ht="63" x14ac:dyDescent="0.25">
      <c r="A29" s="30" t="s">
        <v>25</v>
      </c>
      <c r="B29" s="31" t="s">
        <v>66</v>
      </c>
      <c r="C29" s="18" t="s">
        <v>50</v>
      </c>
      <c r="D29" s="18" t="s">
        <v>50</v>
      </c>
      <c r="E29" s="18" t="s">
        <v>50</v>
      </c>
      <c r="F29" s="19">
        <f>F30</f>
        <v>6575.57</v>
      </c>
      <c r="G29" s="18" t="s">
        <v>50</v>
      </c>
      <c r="H29" s="18"/>
      <c r="I29" s="18"/>
      <c r="J29" s="18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</row>
    <row r="30" spans="1:23" s="37" customFormat="1" ht="25.5" x14ac:dyDescent="0.25">
      <c r="A30" s="34" t="s">
        <v>69</v>
      </c>
      <c r="B30" s="39" t="s">
        <v>32</v>
      </c>
      <c r="C30" s="18" t="s">
        <v>50</v>
      </c>
      <c r="D30" s="18" t="s">
        <v>50</v>
      </c>
      <c r="E30" s="18" t="s">
        <v>50</v>
      </c>
      <c r="F30" s="20">
        <v>6575.57</v>
      </c>
      <c r="G30" s="20" t="s">
        <v>59</v>
      </c>
      <c r="H30" s="18"/>
      <c r="I30" s="18"/>
      <c r="J30" s="18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</row>
    <row r="31" spans="1:23" s="33" customFormat="1" ht="31.5" x14ac:dyDescent="0.25">
      <c r="A31" s="30" t="s">
        <v>26</v>
      </c>
      <c r="B31" s="31" t="s">
        <v>18</v>
      </c>
      <c r="C31" s="18" t="s">
        <v>50</v>
      </c>
      <c r="D31" s="18" t="s">
        <v>50</v>
      </c>
      <c r="E31" s="18" t="s">
        <v>50</v>
      </c>
      <c r="F31" s="18" t="s">
        <v>50</v>
      </c>
      <c r="G31" s="18" t="s">
        <v>50</v>
      </c>
      <c r="H31" s="18" t="s">
        <v>50</v>
      </c>
      <c r="I31" s="18" t="s">
        <v>50</v>
      </c>
      <c r="J31" s="18" t="s">
        <v>50</v>
      </c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 s="33" customFormat="1" ht="31.5" x14ac:dyDescent="0.25">
      <c r="A32" s="30" t="s">
        <v>67</v>
      </c>
      <c r="B32" s="31" t="s">
        <v>37</v>
      </c>
      <c r="C32" s="18" t="s">
        <v>50</v>
      </c>
      <c r="D32" s="18" t="s">
        <v>50</v>
      </c>
      <c r="E32" s="18" t="s">
        <v>50</v>
      </c>
      <c r="F32" s="19">
        <f>F33</f>
        <v>6249.35</v>
      </c>
      <c r="G32" s="18" t="s">
        <v>50</v>
      </c>
      <c r="H32" s="18" t="s">
        <v>50</v>
      </c>
      <c r="I32" s="18" t="s">
        <v>50</v>
      </c>
      <c r="J32" s="18" t="s">
        <v>50</v>
      </c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spans="1:23" s="37" customFormat="1" ht="25.5" x14ac:dyDescent="0.25">
      <c r="A33" s="34" t="s">
        <v>68</v>
      </c>
      <c r="B33" s="39" t="s">
        <v>40</v>
      </c>
      <c r="C33" s="18" t="s">
        <v>50</v>
      </c>
      <c r="D33" s="18" t="s">
        <v>50</v>
      </c>
      <c r="E33" s="18" t="s">
        <v>50</v>
      </c>
      <c r="F33" s="20">
        <v>6249.35</v>
      </c>
      <c r="G33" s="20" t="s">
        <v>41</v>
      </c>
      <c r="H33" s="18" t="s">
        <v>50</v>
      </c>
      <c r="I33" s="18" t="s">
        <v>50</v>
      </c>
      <c r="J33" s="18" t="s">
        <v>50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</row>
    <row r="34" spans="1:23" ht="15" customHeight="1" x14ac:dyDescent="0.25">
      <c r="C34" s="21"/>
      <c r="D34" s="21"/>
      <c r="E34" s="21"/>
      <c r="F34" s="21"/>
      <c r="G34" s="21"/>
      <c r="H34" s="21"/>
      <c r="I34" s="21"/>
    </row>
  </sheetData>
  <mergeCells count="6">
    <mergeCell ref="A2:J2"/>
    <mergeCell ref="A4:A5"/>
    <mergeCell ref="B4:B5"/>
    <mergeCell ref="C4:D4"/>
    <mergeCell ref="E4:G4"/>
    <mergeCell ref="H4:J4"/>
  </mergeCells>
  <pageMargins left="0.70866141732283472" right="0.43" top="0.44" bottom="0.42" header="0.31496062992125984" footer="0.31496062992125984"/>
  <pageSetup paperSize="9" scale="80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2025-09-30T13:19:54Z</dcterms:modified>
</cp:coreProperties>
</file>