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Лист1!$A$1:$J$33</definedName>
  </definedNames>
  <calcPr calcId="145621" refMode="R1C1"/>
</workbook>
</file>

<file path=xl/calcChain.xml><?xml version="1.0" encoding="utf-8"?>
<calcChain xmlns="http://schemas.openxmlformats.org/spreadsheetml/2006/main">
  <c r="F7" i="1" l="1"/>
  <c r="F27" i="1" l="1"/>
  <c r="F22" i="1"/>
  <c r="F18" i="1" l="1"/>
  <c r="F21" i="1"/>
  <c r="E21" i="1" s="1"/>
  <c r="F20" i="1"/>
  <c r="E20" i="1" s="1"/>
  <c r="E19" i="1"/>
  <c r="F12" i="1"/>
  <c r="F14" i="1"/>
  <c r="F10" i="1"/>
  <c r="E13" i="1"/>
  <c r="E12" i="1"/>
  <c r="F16" i="1"/>
  <c r="F13" i="1"/>
  <c r="F15" i="1"/>
  <c r="E15" i="1" s="1"/>
  <c r="E18" i="1" l="1"/>
</calcChain>
</file>

<file path=xl/sharedStrings.xml><?xml version="1.0" encoding="utf-8"?>
<sst xmlns="http://schemas.openxmlformats.org/spreadsheetml/2006/main" count="175" uniqueCount="74">
  <si>
    <t>№</t>
  </si>
  <si>
    <t>Наименование показателя</t>
  </si>
  <si>
    <t>Сроки строительства</t>
  </si>
  <si>
    <t>Стоимостная оценка инвестиций,тыс.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</si>
  <si>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</si>
  <si>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</si>
  <si>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</si>
  <si>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</si>
  <si>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</si>
  <si>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</si>
  <si>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</si>
  <si>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 газопро</t>
  </si>
  <si>
    <t>количество газорегуляторных пунктов, единиц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</si>
  <si>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</si>
  <si>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</si>
  <si>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стройки):</t>
  </si>
  <si>
    <t>Новые объекты:</t>
  </si>
  <si>
    <t>Реконструируемые (модернизируемые) объекты:</t>
  </si>
  <si>
    <t>Сведения о долгосрочных финансовых вложениях</t>
  </si>
  <si>
    <t>1.</t>
  </si>
  <si>
    <t>2.</t>
  </si>
  <si>
    <t>3.</t>
  </si>
  <si>
    <t>4.</t>
  </si>
  <si>
    <t>5.</t>
  </si>
  <si>
    <t>6.</t>
  </si>
  <si>
    <t>7.</t>
  </si>
  <si>
    <t>8.</t>
  </si>
  <si>
    <t>Сведения о приобретении оборудования, не входящие в сметы строек</t>
  </si>
  <si>
    <t>Газопровод по адресу: Тульская область, Ленинский район, МО Рождественское, н.п. Тесницкое</t>
  </si>
  <si>
    <t>Газоснабжение индивидуальной жилой застройки для многодетных семей в юго-западном районе г. Ефремов</t>
  </si>
  <si>
    <t>Системы телемеханики и телеметрии (на сетях газораспределения)</t>
  </si>
  <si>
    <t>спецнадбавка</t>
  </si>
  <si>
    <t>амортизация  прибыль</t>
  </si>
  <si>
    <t>Объекты, выполняемые по договорам о технологическом подключении (присоединении) в рамках Постановления Правительства РФ от 30.12.2013 № 1314</t>
  </si>
  <si>
    <t>Плата за технологическое присоединение (постановление от 30.12.2013 № 1314)</t>
  </si>
  <si>
    <t>Линейная часть (газопроводы)</t>
  </si>
  <si>
    <t>прибыль спецнадбавка</t>
  </si>
  <si>
    <t>Здания и сооружения (административного и общепроизводственного назначения)</t>
  </si>
  <si>
    <t>амортизация</t>
  </si>
  <si>
    <t>пункты редуцирования газа</t>
  </si>
  <si>
    <t xml:space="preserve">прибыль </t>
  </si>
  <si>
    <t>амортизация  спецнадбавка прибыль</t>
  </si>
  <si>
    <t>ЭХЗ, СКЗ</t>
  </si>
  <si>
    <t>Сведения о приобретении внеоборотных активов</t>
  </si>
  <si>
    <t>Автотранспорт</t>
  </si>
  <si>
    <t>Оргтехника</t>
  </si>
  <si>
    <t>Оборудование для эксплуатации  газового хозяйства</t>
  </si>
  <si>
    <t>Приобретение нематериальных активов</t>
  </si>
  <si>
    <t>Приобретение газопроводов группы ПАО "Газпром" (1-й транш)</t>
  </si>
  <si>
    <t xml:space="preserve">Приобретение газопроводов, объектов незавершённого строительства, прочих объектов недвижимости </t>
  </si>
  <si>
    <t>в том числе:</t>
  </si>
  <si>
    <t>Приобретение газопроводов группы ПАО "Газпром" (2-й транш)</t>
  </si>
  <si>
    <t>Приобретение газопроводов группы ПАО "Газпром" (3-й транш)</t>
  </si>
  <si>
    <t>прочие</t>
  </si>
  <si>
    <t>амортизация прибыль</t>
  </si>
  <si>
    <t xml:space="preserve">амортизация </t>
  </si>
  <si>
    <t>6.1.</t>
  </si>
  <si>
    <t>6.2.</t>
  </si>
  <si>
    <t>6.3.</t>
  </si>
  <si>
    <t>4.1.</t>
  </si>
  <si>
    <t>4.2.</t>
  </si>
  <si>
    <t>4.3.</t>
  </si>
  <si>
    <t>4.4.</t>
  </si>
  <si>
    <t>4.5.</t>
  </si>
  <si>
    <t>4.6.</t>
  </si>
  <si>
    <t>----</t>
  </si>
  <si>
    <t>8.1.</t>
  </si>
  <si>
    <t>8.2.</t>
  </si>
  <si>
    <t>спецнадбавка прочие</t>
  </si>
  <si>
    <t>5.1.</t>
  </si>
  <si>
    <t>5.2.</t>
  </si>
  <si>
    <t>5.3.</t>
  </si>
  <si>
    <t>5.4.</t>
  </si>
  <si>
    <r>
      <rPr>
        <sz val="14"/>
        <color theme="1"/>
        <rFont val="Times New Roman"/>
        <family val="1"/>
        <charset val="204"/>
      </rPr>
      <t>Информация об инвестиционных программах ОА "Газпром газораспределение Тула"
за 2018 год в сфере транспортировки газа по газораспределительным сетям</t>
    </r>
    <r>
      <rPr>
        <sz val="12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</si>
</sst>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3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top" wrapText="1"/>
    </xf>
    <xf numFmtId="16" fontId="6" fillId="0" borderId="1" xfId="0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6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4"/>
  <sheetViews>
    <sheetView tabSelected="1" zoomScaleNormal="100" workbookViewId="0">
      <selection activeCell="C4" sqref="C4:D4"/>
    </sheetView>
  </sheetViews>
  <sheetFormatPr defaultRowHeight="15.75" x14ac:dyDescent="0.25"/>
  <cols>
    <col min="1" max="1" width="6.7109375" style="1" customWidth="1"/>
    <col min="2" max="2" width="31.28515625" style="1" customWidth="1"/>
    <col min="3" max="4" width="12.28515625" style="1" customWidth="1"/>
    <col min="5" max="6" width="14.85546875" style="1" customWidth="1"/>
    <col min="7" max="7" width="16.5703125" style="1" customWidth="1"/>
    <col min="8" max="9" width="17.140625" style="1" customWidth="1"/>
    <col min="10" max="10" width="19.85546875" style="1" customWidth="1"/>
    <col min="11" max="23" width="9.140625" style="1"/>
  </cols>
  <sheetData>
    <row r="2" spans="1:23" s="31" customFormat="1" ht="57.75" customHeight="1" x14ac:dyDescent="0.25">
      <c r="A2" s="34" t="s">
        <v>73</v>
      </c>
      <c r="B2" s="34"/>
      <c r="C2" s="34"/>
      <c r="D2" s="34"/>
      <c r="E2" s="34"/>
      <c r="F2" s="34"/>
      <c r="G2" s="34"/>
      <c r="H2" s="34"/>
      <c r="I2" s="34"/>
      <c r="J2" s="34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4" spans="1:23" s="3" customFormat="1" ht="63" customHeight="1" x14ac:dyDescent="0.25">
      <c r="A4" s="35" t="s">
        <v>0</v>
      </c>
      <c r="B4" s="35" t="s">
        <v>1</v>
      </c>
      <c r="C4" s="35" t="s">
        <v>2</v>
      </c>
      <c r="D4" s="35"/>
      <c r="E4" s="35" t="s">
        <v>3</v>
      </c>
      <c r="F4" s="35"/>
      <c r="G4" s="35"/>
      <c r="H4" s="35" t="s">
        <v>4</v>
      </c>
      <c r="I4" s="35"/>
      <c r="J4" s="3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s="3" customFormat="1" ht="79.5" thickBot="1" x14ac:dyDescent="0.3">
      <c r="A5" s="36"/>
      <c r="B5" s="36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6.5" thickBot="1" x14ac:dyDescent="0.3">
      <c r="A6" s="11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3">
        <v>10</v>
      </c>
    </row>
    <row r="7" spans="1:23" s="6" customFormat="1" x14ac:dyDescent="0.25">
      <c r="A7" s="9" t="s">
        <v>19</v>
      </c>
      <c r="B7" s="10" t="s">
        <v>13</v>
      </c>
      <c r="C7" s="17"/>
      <c r="D7" s="17"/>
      <c r="E7" s="14"/>
      <c r="F7" s="14">
        <f>F10+F17+F22+F27</f>
        <v>2716291.0690000001</v>
      </c>
      <c r="G7" s="14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s="6" customFormat="1" ht="47.25" x14ac:dyDescent="0.25">
      <c r="A8" s="7" t="s">
        <v>20</v>
      </c>
      <c r="B8" s="4" t="s">
        <v>14</v>
      </c>
      <c r="C8" s="29" t="s">
        <v>65</v>
      </c>
      <c r="D8" s="29" t="s">
        <v>65</v>
      </c>
      <c r="E8" s="29" t="s">
        <v>65</v>
      </c>
      <c r="F8" s="29" t="s">
        <v>65</v>
      </c>
      <c r="G8" s="29" t="s">
        <v>65</v>
      </c>
      <c r="H8" s="29" t="s">
        <v>65</v>
      </c>
      <c r="I8" s="29" t="s">
        <v>65</v>
      </c>
      <c r="J8" s="29" t="s">
        <v>65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6" customFormat="1" ht="47.25" x14ac:dyDescent="0.25">
      <c r="A9" s="7" t="s">
        <v>21</v>
      </c>
      <c r="B9" s="4" t="s">
        <v>15</v>
      </c>
      <c r="C9" s="29" t="s">
        <v>65</v>
      </c>
      <c r="D9" s="29" t="s">
        <v>65</v>
      </c>
      <c r="E9" s="29" t="s">
        <v>65</v>
      </c>
      <c r="F9" s="29" t="s">
        <v>65</v>
      </c>
      <c r="G9" s="29" t="s">
        <v>65</v>
      </c>
      <c r="H9" s="29" t="s">
        <v>65</v>
      </c>
      <c r="I9" s="29" t="s">
        <v>65</v>
      </c>
      <c r="J9" s="29" t="s">
        <v>65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s="6" customFormat="1" x14ac:dyDescent="0.25">
      <c r="A10" s="7" t="s">
        <v>22</v>
      </c>
      <c r="B10" s="4" t="s">
        <v>16</v>
      </c>
      <c r="C10" s="18"/>
      <c r="D10" s="18"/>
      <c r="E10" s="15"/>
      <c r="F10" s="15">
        <f>130799.68+23797.97</f>
        <v>154597.65</v>
      </c>
      <c r="G10" s="15"/>
      <c r="H10" s="15"/>
      <c r="I10" s="15"/>
      <c r="J10" s="1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3" customFormat="1" ht="38.25" x14ac:dyDescent="0.25">
      <c r="A11" s="19" t="s">
        <v>59</v>
      </c>
      <c r="B11" s="16" t="s">
        <v>28</v>
      </c>
      <c r="C11" s="20">
        <v>2015</v>
      </c>
      <c r="D11" s="20">
        <v>2018</v>
      </c>
      <c r="E11" s="21">
        <v>17073.68</v>
      </c>
      <c r="F11" s="21">
        <v>10798.32</v>
      </c>
      <c r="G11" s="21" t="s">
        <v>31</v>
      </c>
      <c r="H11" s="21">
        <v>8.1393000000000004</v>
      </c>
      <c r="I11" s="32"/>
      <c r="J11" s="2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s="23" customFormat="1" ht="51" x14ac:dyDescent="0.25">
      <c r="A12" s="19" t="s">
        <v>60</v>
      </c>
      <c r="B12" s="16" t="s">
        <v>29</v>
      </c>
      <c r="C12" s="20">
        <v>2018</v>
      </c>
      <c r="D12" s="20">
        <v>2018</v>
      </c>
      <c r="E12" s="21">
        <f>917.44+5589.74</f>
        <v>6507.18</v>
      </c>
      <c r="F12" s="21">
        <f>917.44+5589.74</f>
        <v>6507.18</v>
      </c>
      <c r="G12" s="21" t="s">
        <v>31</v>
      </c>
      <c r="H12" s="21">
        <v>2.7658</v>
      </c>
      <c r="I12" s="32"/>
      <c r="J12" s="21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s="23" customFormat="1" ht="25.5" x14ac:dyDescent="0.25">
      <c r="A13" s="19" t="s">
        <v>61</v>
      </c>
      <c r="B13" s="24" t="s">
        <v>35</v>
      </c>
      <c r="C13" s="20">
        <v>2018</v>
      </c>
      <c r="D13" s="20">
        <v>2020</v>
      </c>
      <c r="E13" s="21">
        <f>1180.19+855.82</f>
        <v>2036.0100000000002</v>
      </c>
      <c r="F13" s="21">
        <f>108.42+664.12+59.58+23.7</f>
        <v>855.82</v>
      </c>
      <c r="G13" s="21" t="s">
        <v>36</v>
      </c>
      <c r="H13" s="21"/>
      <c r="I13" s="32"/>
      <c r="J13" s="21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s="23" customFormat="1" ht="25.5" x14ac:dyDescent="0.25">
      <c r="A14" s="19" t="s">
        <v>62</v>
      </c>
      <c r="B14" s="24" t="s">
        <v>30</v>
      </c>
      <c r="C14" s="20">
        <v>2018</v>
      </c>
      <c r="D14" s="20">
        <v>2018</v>
      </c>
      <c r="E14" s="21">
        <v>15009.67</v>
      </c>
      <c r="F14" s="21">
        <f>453.88+14555.79+6780.04</f>
        <v>21789.71</v>
      </c>
      <c r="G14" s="21" t="s">
        <v>32</v>
      </c>
      <c r="H14" s="21"/>
      <c r="I14" s="32"/>
      <c r="J14" s="32">
        <v>108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s="23" customFormat="1" ht="88.5" customHeight="1" x14ac:dyDescent="0.25">
      <c r="A15" s="19" t="s">
        <v>63</v>
      </c>
      <c r="B15" s="25" t="s">
        <v>33</v>
      </c>
      <c r="C15" s="20">
        <v>2017</v>
      </c>
      <c r="D15" s="20">
        <v>2019</v>
      </c>
      <c r="E15" s="21">
        <f>48339.98+F15</f>
        <v>160802.13</v>
      </c>
      <c r="F15" s="21">
        <f>19610.21+92851.94</f>
        <v>112462.15</v>
      </c>
      <c r="G15" s="21" t="s">
        <v>34</v>
      </c>
      <c r="H15" s="21">
        <v>3.8153000000000001</v>
      </c>
      <c r="I15" s="29" t="s">
        <v>65</v>
      </c>
      <c r="J15" s="29" t="s">
        <v>65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s="23" customFormat="1" ht="51" x14ac:dyDescent="0.25">
      <c r="A16" s="19" t="s">
        <v>64</v>
      </c>
      <c r="B16" s="24" t="s">
        <v>37</v>
      </c>
      <c r="C16" s="20">
        <v>2018</v>
      </c>
      <c r="D16" s="20"/>
      <c r="E16" s="21">
        <v>2184.84</v>
      </c>
      <c r="F16" s="21">
        <f>1960.63+223.85</f>
        <v>2184.48</v>
      </c>
      <c r="G16" s="21" t="s">
        <v>38</v>
      </c>
      <c r="H16" s="29" t="s">
        <v>65</v>
      </c>
      <c r="I16" s="29" t="s">
        <v>65</v>
      </c>
      <c r="J16" s="29" t="s">
        <v>65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 s="6" customFormat="1" ht="31.5" x14ac:dyDescent="0.25">
      <c r="A17" s="7" t="s">
        <v>23</v>
      </c>
      <c r="B17" s="4" t="s">
        <v>17</v>
      </c>
      <c r="C17" s="18"/>
      <c r="D17" s="18"/>
      <c r="E17" s="15"/>
      <c r="F17" s="15">
        <v>97957.68</v>
      </c>
      <c r="G17" s="15"/>
      <c r="H17" s="15"/>
      <c r="I17" s="33"/>
      <c r="J17" s="33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s="23" customFormat="1" ht="38.25" x14ac:dyDescent="0.25">
      <c r="A18" s="19" t="s">
        <v>69</v>
      </c>
      <c r="B18" s="24" t="s">
        <v>35</v>
      </c>
      <c r="C18" s="20">
        <v>2017</v>
      </c>
      <c r="D18" s="20">
        <v>2019</v>
      </c>
      <c r="E18" s="21">
        <f>1134.86+13250.59+F18</f>
        <v>67738.179999999993</v>
      </c>
      <c r="F18" s="21">
        <f>3807.75+41544.27+8000.71</f>
        <v>53352.729999999996</v>
      </c>
      <c r="G18" s="21" t="s">
        <v>41</v>
      </c>
      <c r="H18" s="21">
        <v>7</v>
      </c>
      <c r="I18" s="32">
        <v>110</v>
      </c>
      <c r="J18" s="29" t="s">
        <v>65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 s="23" customFormat="1" ht="51" x14ac:dyDescent="0.25">
      <c r="A19" s="19" t="s">
        <v>70</v>
      </c>
      <c r="B19" s="24" t="s">
        <v>37</v>
      </c>
      <c r="C19" s="20">
        <v>2017</v>
      </c>
      <c r="D19" s="20">
        <v>2018</v>
      </c>
      <c r="E19" s="21">
        <f>4587.27+372.81</f>
        <v>4960.0800000000008</v>
      </c>
      <c r="F19" s="21">
        <v>372.81</v>
      </c>
      <c r="G19" s="21" t="s">
        <v>40</v>
      </c>
      <c r="H19" s="29" t="s">
        <v>65</v>
      </c>
      <c r="I19" s="29" t="s">
        <v>65</v>
      </c>
      <c r="J19" s="29" t="s">
        <v>65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1:23" s="23" customFormat="1" ht="38.25" x14ac:dyDescent="0.25">
      <c r="A20" s="19" t="s">
        <v>71</v>
      </c>
      <c r="B20" s="24" t="s">
        <v>39</v>
      </c>
      <c r="C20" s="20">
        <v>2017</v>
      </c>
      <c r="D20" s="20">
        <v>2019</v>
      </c>
      <c r="E20" s="21">
        <f>8322.64+F20</f>
        <v>45862.63</v>
      </c>
      <c r="F20" s="21">
        <f>1253.22+36286.77</f>
        <v>37539.99</v>
      </c>
      <c r="G20" s="21" t="s">
        <v>41</v>
      </c>
      <c r="H20" s="29" t="s">
        <v>65</v>
      </c>
      <c r="I20" s="29" t="s">
        <v>65</v>
      </c>
      <c r="J20" s="32">
        <v>32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1:23" s="23" customFormat="1" ht="25.5" x14ac:dyDescent="0.25">
      <c r="A21" s="19" t="s">
        <v>72</v>
      </c>
      <c r="B21" s="24" t="s">
        <v>42</v>
      </c>
      <c r="C21" s="20">
        <v>2018</v>
      </c>
      <c r="D21" s="20">
        <v>2018</v>
      </c>
      <c r="E21" s="21">
        <f>F21</f>
        <v>6692.1600000000008</v>
      </c>
      <c r="F21" s="21">
        <f>81.64+6610.52</f>
        <v>6692.1600000000008</v>
      </c>
      <c r="G21" s="21" t="s">
        <v>32</v>
      </c>
      <c r="H21" s="29" t="s">
        <v>65</v>
      </c>
      <c r="I21" s="29" t="s">
        <v>65</v>
      </c>
      <c r="J21" s="32">
        <v>15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s="6" customFormat="1" ht="47.25" x14ac:dyDescent="0.25">
      <c r="A22" s="7" t="s">
        <v>24</v>
      </c>
      <c r="B22" s="4" t="s">
        <v>27</v>
      </c>
      <c r="C22" s="29" t="s">
        <v>65</v>
      </c>
      <c r="D22" s="29" t="s">
        <v>65</v>
      </c>
      <c r="E22" s="29" t="s">
        <v>65</v>
      </c>
      <c r="F22" s="15">
        <f>SUM(F23:F25)</f>
        <v>62292.63</v>
      </c>
      <c r="G22" s="29" t="s">
        <v>65</v>
      </c>
      <c r="H22" s="29" t="s">
        <v>65</v>
      </c>
      <c r="I22" s="29" t="s">
        <v>65</v>
      </c>
      <c r="J22" s="29" t="s">
        <v>65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s="23" customFormat="1" ht="25.5" x14ac:dyDescent="0.25">
      <c r="A23" s="28" t="s">
        <v>56</v>
      </c>
      <c r="B23" s="24" t="s">
        <v>44</v>
      </c>
      <c r="C23" s="29" t="s">
        <v>65</v>
      </c>
      <c r="D23" s="29" t="s">
        <v>65</v>
      </c>
      <c r="E23" s="29" t="s">
        <v>65</v>
      </c>
      <c r="F23" s="21">
        <v>35979.589999999997</v>
      </c>
      <c r="G23" s="21" t="s">
        <v>54</v>
      </c>
      <c r="H23" s="29" t="s">
        <v>65</v>
      </c>
      <c r="I23" s="29" t="s">
        <v>65</v>
      </c>
      <c r="J23" s="29" t="s">
        <v>65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1:23" s="23" customFormat="1" ht="12.75" x14ac:dyDescent="0.25">
      <c r="A24" s="19" t="s">
        <v>57</v>
      </c>
      <c r="B24" s="24" t="s">
        <v>45</v>
      </c>
      <c r="C24" s="20"/>
      <c r="D24" s="20"/>
      <c r="E24" s="21"/>
      <c r="F24" s="21">
        <v>729.9</v>
      </c>
      <c r="G24" s="21" t="s">
        <v>55</v>
      </c>
      <c r="H24" s="21"/>
      <c r="I24" s="21"/>
      <c r="J24" s="21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1:23" s="23" customFormat="1" ht="25.5" x14ac:dyDescent="0.25">
      <c r="A25" s="19" t="s">
        <v>58</v>
      </c>
      <c r="B25" s="24" t="s">
        <v>46</v>
      </c>
      <c r="C25" s="29" t="s">
        <v>65</v>
      </c>
      <c r="D25" s="29" t="s">
        <v>65</v>
      </c>
      <c r="E25" s="29" t="s">
        <v>65</v>
      </c>
      <c r="F25" s="21">
        <v>25583.14</v>
      </c>
      <c r="G25" s="21" t="s">
        <v>54</v>
      </c>
      <c r="H25" s="29" t="s">
        <v>65</v>
      </c>
      <c r="I25" s="29" t="s">
        <v>65</v>
      </c>
      <c r="J25" s="29" t="s">
        <v>65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s="6" customFormat="1" ht="31.5" x14ac:dyDescent="0.25">
      <c r="A26" s="7" t="s">
        <v>25</v>
      </c>
      <c r="B26" s="4" t="s">
        <v>18</v>
      </c>
      <c r="C26" s="29" t="s">
        <v>65</v>
      </c>
      <c r="D26" s="29" t="s">
        <v>65</v>
      </c>
      <c r="E26" s="29" t="s">
        <v>65</v>
      </c>
      <c r="F26" s="29" t="s">
        <v>65</v>
      </c>
      <c r="G26" s="29" t="s">
        <v>65</v>
      </c>
      <c r="H26" s="29" t="s">
        <v>65</v>
      </c>
      <c r="I26" s="29" t="s">
        <v>65</v>
      </c>
      <c r="J26" s="29" t="s">
        <v>65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s="6" customFormat="1" ht="31.5" x14ac:dyDescent="0.25">
      <c r="A27" s="7" t="s">
        <v>26</v>
      </c>
      <c r="B27" s="4" t="s">
        <v>43</v>
      </c>
      <c r="C27" s="29" t="s">
        <v>65</v>
      </c>
      <c r="D27" s="29" t="s">
        <v>65</v>
      </c>
      <c r="E27" s="29" t="s">
        <v>65</v>
      </c>
      <c r="F27" s="15">
        <f>F28+F29</f>
        <v>2401443.1090000002</v>
      </c>
      <c r="G27" s="29" t="s">
        <v>65</v>
      </c>
      <c r="H27" s="29" t="s">
        <v>65</v>
      </c>
      <c r="I27" s="29" t="s">
        <v>65</v>
      </c>
      <c r="J27" s="29" t="s">
        <v>65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s="23" customFormat="1" ht="25.5" x14ac:dyDescent="0.25">
      <c r="A28" s="19" t="s">
        <v>66</v>
      </c>
      <c r="B28" s="24" t="s">
        <v>47</v>
      </c>
      <c r="C28" s="29" t="s">
        <v>65</v>
      </c>
      <c r="D28" s="29" t="s">
        <v>65</v>
      </c>
      <c r="E28" s="29" t="s">
        <v>65</v>
      </c>
      <c r="F28" s="21">
        <v>992.19</v>
      </c>
      <c r="G28" s="21" t="s">
        <v>54</v>
      </c>
      <c r="H28" s="29" t="s">
        <v>65</v>
      </c>
      <c r="I28" s="29" t="s">
        <v>65</v>
      </c>
      <c r="J28" s="29" t="s">
        <v>65</v>
      </c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s="23" customFormat="1" ht="51" x14ac:dyDescent="0.2">
      <c r="A29" s="19" t="s">
        <v>67</v>
      </c>
      <c r="B29" s="26" t="s">
        <v>49</v>
      </c>
      <c r="C29" s="29" t="s">
        <v>65</v>
      </c>
      <c r="D29" s="29" t="s">
        <v>65</v>
      </c>
      <c r="E29" s="29" t="s">
        <v>65</v>
      </c>
      <c r="F29" s="21">
        <v>2400450.9190000002</v>
      </c>
      <c r="G29" s="21" t="s">
        <v>68</v>
      </c>
      <c r="H29" s="29" t="s">
        <v>65</v>
      </c>
      <c r="I29" s="29" t="s">
        <v>65</v>
      </c>
      <c r="J29" s="29" t="s">
        <v>65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s="23" customFormat="1" ht="12.75" x14ac:dyDescent="0.2">
      <c r="A30" s="19"/>
      <c r="B30" s="26" t="s">
        <v>50</v>
      </c>
      <c r="C30" s="20"/>
      <c r="D30" s="20"/>
      <c r="E30" s="21"/>
      <c r="F30" s="21"/>
      <c r="G30" s="21"/>
      <c r="H30" s="21"/>
      <c r="I30" s="21"/>
      <c r="J30" s="21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s="23" customFormat="1" ht="25.5" x14ac:dyDescent="0.25">
      <c r="A31" s="19"/>
      <c r="B31" s="27" t="s">
        <v>48</v>
      </c>
      <c r="C31" s="29" t="s">
        <v>65</v>
      </c>
      <c r="D31" s="29" t="s">
        <v>65</v>
      </c>
      <c r="E31" s="29" t="s">
        <v>65</v>
      </c>
      <c r="F31" s="21">
        <v>2126110.8092700001</v>
      </c>
      <c r="G31" s="21" t="s">
        <v>53</v>
      </c>
      <c r="H31" s="29" t="s">
        <v>65</v>
      </c>
      <c r="I31" s="29" t="s">
        <v>65</v>
      </c>
      <c r="J31" s="29" t="s">
        <v>65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 s="23" customFormat="1" ht="25.5" x14ac:dyDescent="0.25">
      <c r="A32" s="19"/>
      <c r="B32" s="27" t="s">
        <v>51</v>
      </c>
      <c r="C32" s="29" t="s">
        <v>65</v>
      </c>
      <c r="D32" s="29" t="s">
        <v>65</v>
      </c>
      <c r="E32" s="29" t="s">
        <v>65</v>
      </c>
      <c r="F32" s="21">
        <v>106800</v>
      </c>
      <c r="G32" s="21" t="s">
        <v>53</v>
      </c>
      <c r="H32" s="29" t="s">
        <v>65</v>
      </c>
      <c r="I32" s="29" t="s">
        <v>65</v>
      </c>
      <c r="J32" s="29" t="s">
        <v>65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1:23" s="23" customFormat="1" ht="25.5" x14ac:dyDescent="0.25">
      <c r="A33" s="19"/>
      <c r="B33" s="27" t="s">
        <v>52</v>
      </c>
      <c r="C33" s="29" t="s">
        <v>65</v>
      </c>
      <c r="D33" s="29" t="s">
        <v>65</v>
      </c>
      <c r="E33" s="29" t="s">
        <v>65</v>
      </c>
      <c r="F33" s="21">
        <v>166506.29073000001</v>
      </c>
      <c r="G33" s="21" t="s">
        <v>53</v>
      </c>
      <c r="H33" s="29" t="s">
        <v>65</v>
      </c>
      <c r="I33" s="29" t="s">
        <v>65</v>
      </c>
      <c r="J33" s="29" t="s">
        <v>65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1:23" ht="15" customHeight="1" x14ac:dyDescent="0.25"/>
  </sheetData>
  <mergeCells count="6">
    <mergeCell ref="A2:J2"/>
    <mergeCell ref="A4:A5"/>
    <mergeCell ref="B4:B5"/>
    <mergeCell ref="C4:D4"/>
    <mergeCell ref="E4:G4"/>
    <mergeCell ref="H4:J4"/>
  </mergeCells>
  <pageMargins left="0.70866141732283472" right="0.70866141732283472" top="0.44" bottom="0.42" header="0.31496062992125984" footer="0.31496062992125984"/>
  <pageSetup paperSize="9" scale="80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2019-08-05T13:22:12Z</dcterms:modified>
</cp:coreProperties>
</file>